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600" windowWidth="28800" windowHeight="15680" tabRatio="600" firstSheet="0" activeTab="1" autoFilterDateGrouping="1"/>
  </bookViews>
  <sheets>
    <sheet name="Tab 1 - Revenue Drivers" sheetId="1" state="visible" r:id="rId1"/>
    <sheet name="Tab 2 - Revenue Delivery Mix" sheetId="2" state="visible" r:id="rId2"/>
    <sheet name="Rao - How it works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6">
    <numFmt numFmtId="164" formatCode="0.00\x"/>
    <numFmt numFmtId="165" formatCode="\+0%;[Red]\(0%\);\-"/>
    <numFmt numFmtId="166" formatCode="\€#,##0;[Red]\(\€#,##0\);\-"/>
    <numFmt numFmtId="167" formatCode="#,##0.0;[Red]\(#,##0.0\);\-"/>
    <numFmt numFmtId="168" formatCode="0.0\ &quot;mo&quot;;[Red]\(0.0\)\ &quot;mo&quot;;\-"/>
    <numFmt numFmtId="169" formatCode="0.0%;[Red]\(0.0%\);\-"/>
  </numFmts>
  <fonts count="12">
    <font>
      <name val="Carlito"/>
      <sz val="11"/>
    </font>
    <font>
      <name val="Carlito"/>
      <b val="1"/>
      <color rgb="FF1F3B6D"/>
      <sz val="18"/>
    </font>
    <font>
      <name val="Carlito"/>
      <i val="1"/>
      <color rgb="FF555555"/>
      <sz val="11"/>
    </font>
    <font>
      <name val="Carlito"/>
      <b val="1"/>
      <color rgb="FFFFFFFF"/>
      <sz val="11"/>
    </font>
    <font>
      <name val="Carlito"/>
      <b val="1"/>
      <sz val="11"/>
    </font>
    <font>
      <name val="Carlito"/>
      <b val="1"/>
      <color rgb="FF1F3B6D"/>
      <sz val="11"/>
    </font>
    <font>
      <name val="Carlito"/>
      <color rgb="FF0000FF"/>
      <sz val="11"/>
    </font>
    <font>
      <name val="Carlito"/>
      <b val="1"/>
      <color rgb="FF1F3B6D"/>
      <sz val="12"/>
    </font>
    <font>
      <name val="Carlito"/>
      <b val="1"/>
      <color rgb="FF1F3B6D"/>
      <sz val="16"/>
    </font>
    <font>
      <name val="Carlito"/>
      <color rgb="FF008000"/>
      <sz val="11"/>
    </font>
    <font>
      <name val="Carlito"/>
      <sz val="11"/>
    </font>
    <font>
      <name val="Carlito"/>
      <color theme="9"/>
      <sz val="11"/>
    </font>
  </fonts>
  <fills count="11">
    <fill>
      <patternFill/>
    </fill>
    <fill>
      <patternFill patternType="gray125"/>
    </fill>
    <fill>
      <patternFill patternType="solid">
        <fgColor rgb="FF1F3B6D"/>
      </patternFill>
    </fill>
    <fill>
      <patternFill patternType="solid">
        <fgColor rgb="FFF5F6F8"/>
      </patternFill>
    </fill>
    <fill>
      <patternFill patternType="solid">
        <fgColor rgb="FFEAF2FF"/>
      </patternFill>
    </fill>
    <fill>
      <patternFill patternType="solid">
        <fgColor rgb="FF2F5597"/>
      </patternFill>
    </fill>
    <fill>
      <patternFill patternType="solid">
        <fgColor rgb="FFEEF7EE"/>
      </patternFill>
    </fill>
    <fill>
      <patternFill patternType="solid">
        <fgColor rgb="FFFFFFFF"/>
      </patternFill>
    </fill>
    <fill>
      <patternFill patternType="solid">
        <fgColor rgb="FFEAF7EF"/>
      </patternFill>
    </fill>
    <fill>
      <patternFill patternType="solid">
        <fgColor rgb="FFF3ECFF"/>
      </patternFill>
    </fill>
    <fill>
      <patternFill patternType="solid">
        <fgColor rgb="FFFFF4E5"/>
      </patternFill>
    </fill>
  </fills>
  <borders count="1">
    <border>
      <left/>
      <right/>
      <top/>
      <bottom/>
      <diagonal/>
    </border>
  </borders>
  <cellStyleXfs count="3">
    <xf numFmtId="0" fontId="10" fillId="0" borderId="0"/>
    <xf numFmtId="0" fontId="10" fillId="0" borderId="0"/>
    <xf numFmtId="9" fontId="10" fillId="0" borderId="0"/>
  </cellStyleXfs>
  <cellXfs count="53">
    <xf numFmtId="0" fontId="0" fillId="0" borderId="0" pivotButton="0" quotePrefix="0" xfId="0"/>
    <xf numFmtId="0" fontId="3" fillId="2" borderId="0" pivotButton="0" quotePrefix="0" xfId="1"/>
    <xf numFmtId="0" fontId="3" fillId="2" borderId="0" applyAlignment="1" pivotButton="0" quotePrefix="0" xfId="1">
      <alignment horizontal="center"/>
    </xf>
    <xf numFmtId="0" fontId="4" fillId="3" borderId="0" pivotButton="0" quotePrefix="0" xfId="1"/>
    <xf numFmtId="0" fontId="5" fillId="4" borderId="0" pivotButton="0" quotePrefix="0" xfId="1"/>
    <xf numFmtId="9" fontId="4" fillId="3" borderId="0" pivotButton="0" quotePrefix="0" xfId="1"/>
    <xf numFmtId="164" fontId="0" fillId="0" borderId="0" pivotButton="0" quotePrefix="0" xfId="1"/>
    <xf numFmtId="9" fontId="6" fillId="0" borderId="0" pivotButton="0" quotePrefix="0" xfId="1"/>
    <xf numFmtId="0" fontId="4" fillId="0" borderId="0" pivotButton="0" quotePrefix="0" xfId="1"/>
    <xf numFmtId="165" fontId="0" fillId="0" borderId="0" pivotButton="0" quotePrefix="0" xfId="1"/>
    <xf numFmtId="0" fontId="5" fillId="8" borderId="0" pivotButton="0" quotePrefix="0" xfId="1"/>
    <xf numFmtId="0" fontId="5" fillId="9" borderId="0" pivotButton="0" quotePrefix="0" xfId="1"/>
    <xf numFmtId="0" fontId="5" fillId="10" borderId="0" pivotButton="0" quotePrefix="0" xfId="1"/>
    <xf numFmtId="166" fontId="4" fillId="3" borderId="0" pivotButton="0" quotePrefix="0" xfId="1"/>
    <xf numFmtId="167" fontId="0" fillId="0" borderId="0" pivotButton="0" quotePrefix="0" xfId="1"/>
    <xf numFmtId="168" fontId="4" fillId="3" borderId="0" pivotButton="0" quotePrefix="0" xfId="1"/>
    <xf numFmtId="165" fontId="4" fillId="3" borderId="0" pivotButton="0" quotePrefix="0" xfId="1"/>
    <xf numFmtId="165" fontId="5" fillId="8" borderId="0" pivotButton="0" quotePrefix="0" xfId="1"/>
    <xf numFmtId="165" fontId="5" fillId="9" borderId="0" pivotButton="0" quotePrefix="0" xfId="1"/>
    <xf numFmtId="165" fontId="5" fillId="10" borderId="0" pivotButton="0" quotePrefix="0" xfId="1"/>
    <xf numFmtId="166" fontId="6" fillId="0" borderId="0" pivotButton="0" quotePrefix="0" xfId="1"/>
    <xf numFmtId="167" fontId="6" fillId="0" borderId="0" pivotButton="0" quotePrefix="0" xfId="1"/>
    <xf numFmtId="169" fontId="6" fillId="0" borderId="0" pivotButton="0" quotePrefix="0" xfId="1"/>
    <xf numFmtId="165" fontId="6" fillId="0" borderId="0" pivotButton="0" quotePrefix="0" xfId="1"/>
    <xf numFmtId="166" fontId="9" fillId="0" borderId="0" pivotButton="0" quotePrefix="0" xfId="1"/>
    <xf numFmtId="169" fontId="9" fillId="0" borderId="0" pivotButton="0" quotePrefix="0" xfId="1"/>
    <xf numFmtId="0" fontId="10" fillId="3" borderId="0" pivotButton="0" quotePrefix="0" xfId="1"/>
    <xf numFmtId="166" fontId="10" fillId="3" borderId="0" pivotButton="0" quotePrefix="0" xfId="1"/>
    <xf numFmtId="165" fontId="11" fillId="3" borderId="0" pivotButton="0" quotePrefix="0" xfId="1"/>
    <xf numFmtId="0" fontId="4" fillId="0" borderId="0" pivotButton="0" quotePrefix="0" xfId="0"/>
    <xf numFmtId="2" fontId="0" fillId="0" borderId="0" pivotButton="0" quotePrefix="0" xfId="1"/>
    <xf numFmtId="2" fontId="6" fillId="0" borderId="0" pivotButton="0" quotePrefix="0" xfId="1"/>
    <xf numFmtId="0" fontId="1" fillId="0" borderId="0" pivotButton="0" quotePrefix="0" xfId="1"/>
    <xf numFmtId="0" fontId="0" fillId="0" borderId="0" pivotButton="0" quotePrefix="0" xfId="0"/>
    <xf numFmtId="0" fontId="7" fillId="0" borderId="0" pivotButton="0" quotePrefix="0" xfId="1"/>
    <xf numFmtId="0" fontId="3" fillId="2" borderId="0" applyAlignment="1" pivotButton="0" quotePrefix="0" xfId="1">
      <alignment horizontal="center"/>
    </xf>
    <xf numFmtId="0" fontId="5" fillId="7" borderId="0" applyAlignment="1" pivotButton="0" quotePrefix="0" xfId="1">
      <alignment horizontal="center" vertical="center"/>
    </xf>
    <xf numFmtId="166" fontId="8" fillId="7" borderId="0" applyAlignment="1" pivotButton="0" quotePrefix="0" xfId="1">
      <alignment horizontal="center" vertical="center"/>
    </xf>
    <xf numFmtId="0" fontId="8" fillId="7" borderId="0" applyAlignment="1" pivotButton="0" quotePrefix="0" xfId="1">
      <alignment horizontal="center" vertical="center"/>
    </xf>
    <xf numFmtId="168" fontId="8" fillId="7" borderId="0" applyAlignment="1" pivotButton="0" quotePrefix="0" xfId="1">
      <alignment horizontal="center" vertical="center"/>
    </xf>
    <xf numFmtId="0" fontId="2" fillId="0" borderId="0" pivotButton="0" quotePrefix="0" xfId="1"/>
    <xf numFmtId="0" fontId="5" fillId="4" borderId="0" pivotButton="0" quotePrefix="0" xfId="1"/>
    <xf numFmtId="0" fontId="3" fillId="5" borderId="0" applyAlignment="1" pivotButton="0" quotePrefix="0" xfId="1">
      <alignment horizontal="center"/>
    </xf>
    <xf numFmtId="0" fontId="2" fillId="6" borderId="0" pivotButton="0" quotePrefix="0" xfId="1"/>
    <xf numFmtId="0" fontId="0" fillId="0" borderId="0" applyAlignment="1" pivotButton="0" quotePrefix="0" xfId="1">
      <alignment wrapText="1"/>
    </xf>
    <xf numFmtId="9" fontId="6" fillId="0" borderId="0" pivotButton="0" quotePrefix="0" xfId="2"/>
    <xf numFmtId="9" fontId="0" fillId="0" borderId="0" pivotButton="0" quotePrefix="0" xfId="2"/>
    <xf numFmtId="168" fontId="8" fillId="7" borderId="0" applyAlignment="1" pivotButton="0" quotePrefix="0" xfId="1">
      <alignment horizontal="center" vertical="center"/>
    </xf>
    <xf numFmtId="167" fontId="6" fillId="0" borderId="0" pivotButton="0" quotePrefix="0" xfId="1"/>
    <xf numFmtId="167" fontId="0" fillId="0" borderId="0" pivotButton="0" quotePrefix="0" xfId="1"/>
    <xf numFmtId="169" fontId="6" fillId="0" borderId="0" pivotButton="0" quotePrefix="0" xfId="1"/>
    <xf numFmtId="169" fontId="9" fillId="0" borderId="0" pivotButton="0" quotePrefix="0" xfId="1"/>
    <xf numFmtId="168" fontId="4" fillId="3" borderId="0" pivotButton="0" quotePrefix="0" xfId="1"/>
  </cellXfs>
  <cellStyles count="3">
    <cellStyle name="Standaard" xfId="0" builtinId="0"/>
    <cellStyle name="Normal" xfId="1"/>
    <cellStyle name="Procent" xfId="2" builtinId="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comments/comment1.xml><?xml version="1.0" encoding="utf-8"?>
<comments xmlns="http://schemas.openxmlformats.org/spreadsheetml/2006/main">
  <authors>
    <author>tc={C70FFE38-EA49-E046-8780-4B3BEB79E2F6}</author>
    <author>tc={E7F4E61F-4047-344C-A1C8-A626DA59A5B0}</author>
  </authors>
  <commentList>
    <comment ref="B10" authorId="0" shapeId="0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Total mix must equal 100%</t>
      </text>
    </comment>
    <comment ref="C10" authorId="1" shapeId="0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Total mix must equal 100%</t>
      </text>
    </comment>
  </commentList>
</comment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9"/>
  <sheetViews>
    <sheetView zoomScaleNormal="100" workbookViewId="0">
      <selection activeCell="G8" sqref="G8"/>
    </sheetView>
  </sheetViews>
  <sheetFormatPr baseColWidth="10" defaultColWidth="8.83203125" defaultRowHeight="14"/>
  <cols>
    <col width="42" customWidth="1" style="33" min="1" max="1"/>
    <col width="20" customWidth="1" style="33" min="2" max="4"/>
    <col width="28" customWidth="1" style="33" min="6" max="6"/>
    <col width="12" customWidth="1" style="33" min="7" max="8"/>
  </cols>
  <sheetData>
    <row r="1" ht="23" customHeight="1" s="33">
      <c r="A1" s="32" t="inlineStr">
        <is>
          <t>TAB 1: Revenue drivers</t>
        </is>
      </c>
    </row>
    <row r="3" ht="16" customHeight="1" s="33">
      <c r="A3" s="34" t="inlineStr">
        <is>
          <t>HEALTH INDICATORS</t>
        </is>
      </c>
    </row>
    <row r="4" ht="15" customHeight="1" s="33">
      <c r="A4" s="36" t="inlineStr">
        <is>
          <t>TOTAL CAC / MONTH</t>
        </is>
      </c>
      <c r="C4" s="36" t="inlineStr">
        <is>
          <t>GROSS PROFIT / MONTH</t>
        </is>
      </c>
      <c r="E4" s="36" t="inlineStr">
        <is>
          <t>CAC RECOVERY TIME</t>
        </is>
      </c>
      <c r="G4" s="36" t="inlineStr">
        <is>
          <t>MONTHLY REVENUE</t>
        </is>
      </c>
    </row>
    <row r="5" ht="21" customHeight="1" s="33">
      <c r="A5" s="37">
        <f>C15</f>
        <v/>
      </c>
      <c r="C5" s="37">
        <f>C38</f>
        <v/>
      </c>
      <c r="E5" s="47">
        <f>C39</f>
        <v/>
      </c>
      <c r="G5" s="37">
        <f>C36</f>
        <v/>
      </c>
    </row>
    <row r="6" ht="15" customHeight="1" s="33">
      <c r="F6" s="35" t="inlineStr">
        <is>
          <t>SCENARIO — WHAT IF?</t>
        </is>
      </c>
    </row>
    <row r="7" ht="15" customHeight="1" s="33">
      <c r="F7" s="8" t="inlineStr">
        <is>
          <t>Conversion Rate change</t>
        </is>
      </c>
      <c r="G7" s="23" t="n">
        <v>0.1</v>
      </c>
      <c r="H7" s="9">
        <f>G7</f>
        <v/>
      </c>
    </row>
    <row r="8" ht="15" customHeight="1" s="33">
      <c r="A8" s="35" t="inlineStr">
        <is>
          <t>Metric</t>
        </is>
      </c>
      <c r="B8" s="35" t="inlineStr">
        <is>
          <t>Before (Baseline)</t>
        </is>
      </c>
      <c r="C8" s="35" t="inlineStr">
        <is>
          <t>After (Your Input)</t>
        </is>
      </c>
      <c r="D8" s="35" t="inlineStr">
        <is>
          <t>Change</t>
        </is>
      </c>
      <c r="F8" s="8" t="inlineStr">
        <is>
          <t>Avg Order Value change</t>
        </is>
      </c>
      <c r="G8" s="23" t="n">
        <v>0</v>
      </c>
      <c r="H8" s="9">
        <f>G8</f>
        <v/>
      </c>
    </row>
    <row r="9" ht="15" customHeight="1" s="33">
      <c r="A9" s="41" t="inlineStr">
        <is>
          <t>ACQUISITION</t>
        </is>
      </c>
      <c r="B9" s="41" t="n"/>
      <c r="C9" s="41" t="n"/>
      <c r="D9" s="41" t="n"/>
      <c r="F9" s="8" t="inlineStr">
        <is>
          <t>Follow-up Purchases change</t>
        </is>
      </c>
      <c r="G9" s="23" t="n">
        <v>0</v>
      </c>
      <c r="H9" s="9">
        <f>G9</f>
        <v/>
      </c>
    </row>
    <row r="10" ht="15" customHeight="1" s="33">
      <c r="A10" t="inlineStr">
        <is>
          <t>Marketing Payroll</t>
        </is>
      </c>
      <c r="B10" s="20" t="n">
        <v>2700</v>
      </c>
      <c r="C10" s="24">
        <f>B10*(('Tab 2 - Revenue Delivery Mix'!$C$13/'Tab 2 - Revenue Delivery Mix'!$B$13)*0.3+0.7)</f>
        <v/>
      </c>
      <c r="D10" s="9">
        <f>IF(B10=0,"",C10/B10-1)</f>
        <v/>
      </c>
      <c r="F10" s="8" t="inlineStr">
        <is>
          <t>Lead Volume change</t>
        </is>
      </c>
      <c r="G10" s="23" t="n">
        <v>0</v>
      </c>
      <c r="H10" s="9">
        <f>G10</f>
        <v/>
      </c>
    </row>
    <row r="11">
      <c r="A11" t="inlineStr">
        <is>
          <t>Sales Payroll</t>
        </is>
      </c>
      <c r="B11" s="20" t="n">
        <v>21500</v>
      </c>
      <c r="C11" s="24">
        <f>B11*('Tab 2 - Revenue Delivery Mix'!$C$13/'Tab 2 - Revenue Delivery Mix'!$B$13)</f>
        <v/>
      </c>
      <c r="D11" s="9">
        <f>IF(B11=0,"",C11/B11-1)</f>
        <v/>
      </c>
    </row>
    <row r="12">
      <c r="A12" t="inlineStr">
        <is>
          <t>S&amp;M Software</t>
        </is>
      </c>
      <c r="B12" s="20" t="n">
        <v>1250</v>
      </c>
      <c r="C12" s="24">
        <f>B12</f>
        <v/>
      </c>
      <c r="D12" s="9">
        <f>IF(B12=0,"",C12/B12-1)</f>
        <v/>
      </c>
    </row>
    <row r="13">
      <c r="A13" t="inlineStr">
        <is>
          <t>Commercial Growth Costs</t>
        </is>
      </c>
      <c r="B13" s="20" t="n">
        <v>4000</v>
      </c>
      <c r="C13" s="24">
        <f>B13*(1+$G$10)*('Tab 2 - Revenue Delivery Mix'!$C$13/'Tab 2 - Revenue Delivery Mix'!$B$13)</f>
        <v/>
      </c>
      <c r="D13" s="9">
        <f>IF(B13=0,"",C13/B13-1)</f>
        <v/>
      </c>
    </row>
    <row r="14">
      <c r="A14" t="inlineStr">
        <is>
          <t>Other Commercial Costs</t>
        </is>
      </c>
      <c r="B14" s="20" t="n">
        <v>1150</v>
      </c>
      <c r="C14" s="24">
        <f>B14*(1+(($G$10)*0.5))</f>
        <v/>
      </c>
      <c r="D14" s="9">
        <f>IF(B14=0,"",C14/B14-1)</f>
        <v/>
      </c>
    </row>
    <row r="15" ht="15" customFormat="1" customHeight="1" s="29">
      <c r="A15" s="3" t="inlineStr">
        <is>
          <t>Total CAC / Month</t>
        </is>
      </c>
      <c r="B15" s="13">
        <f>SUM(B10:B14)</f>
        <v/>
      </c>
      <c r="C15" s="13">
        <f>SUM(C10:C14)</f>
        <v/>
      </c>
      <c r="D15" s="16">
        <f>IF(B15=0,"",C15/B15-1)</f>
        <v/>
      </c>
    </row>
    <row r="16">
      <c r="A16" s="26" t="inlineStr">
        <is>
          <t>CAC per Customer</t>
        </is>
      </c>
      <c r="B16" s="27">
        <f>IF(B22=0,0,B15/B22)</f>
        <v/>
      </c>
      <c r="C16" s="27">
        <f>IF(C22=0,0,C15/C22)</f>
        <v/>
      </c>
      <c r="D16" s="28">
        <f>IF(B16=0,"",C16/B16-1)</f>
        <v/>
      </c>
    </row>
    <row r="17">
      <c r="D17" s="9" t="n"/>
    </row>
    <row r="18" ht="15" customHeight="1" s="33">
      <c r="A18" s="10" t="inlineStr">
        <is>
          <t>INITIAL REVENUE</t>
        </is>
      </c>
      <c r="B18" s="10" t="n"/>
      <c r="C18" s="10" t="n"/>
      <c r="D18" s="17" t="n"/>
    </row>
    <row r="19">
      <c r="A19" t="inlineStr">
        <is>
          <t># Leads (Appointments)</t>
        </is>
      </c>
      <c r="B19" s="48" t="n">
        <v>144</v>
      </c>
      <c r="C19" s="49">
        <f>B19*(1+$G$10)</f>
        <v/>
      </c>
      <c r="D19" s="9">
        <f>IF(B19=0,"",C19/B19-1)</f>
        <v/>
      </c>
    </row>
    <row r="20">
      <c r="A20" t="inlineStr">
        <is>
          <t># Proposals</t>
        </is>
      </c>
      <c r="B20" s="48" t="n">
        <v>48</v>
      </c>
      <c r="C20" s="49">
        <f>B20*(C19/B19)</f>
        <v/>
      </c>
      <c r="D20" s="9">
        <f>IF(B20=0,"",C20/B20-1)</f>
        <v/>
      </c>
    </row>
    <row r="21">
      <c r="A21" t="inlineStr">
        <is>
          <t>Conversion Rate</t>
        </is>
      </c>
      <c r="B21" s="50" t="n">
        <v>0.21</v>
      </c>
      <c r="C21" s="51">
        <f>B21*(1+$G$7)*('Tab 2 - Revenue Delivery Mix'!$C$14/'Tab 2 - Revenue Delivery Mix'!$B$14)</f>
        <v/>
      </c>
      <c r="D21" s="9">
        <f>IF(B21=0,"",C21/B21-1)</f>
        <v/>
      </c>
    </row>
    <row r="22">
      <c r="A22" t="inlineStr">
        <is>
          <t># New Customers</t>
        </is>
      </c>
      <c r="B22" s="49">
        <f>B20*B21</f>
        <v/>
      </c>
      <c r="C22" s="49">
        <f>C20*C21</f>
        <v/>
      </c>
      <c r="D22" s="9">
        <f>IF(B22=0,"",C22/B22-1)</f>
        <v/>
      </c>
    </row>
    <row r="23">
      <c r="A23" t="inlineStr">
        <is>
          <t>Avg Order Value (1st Purchase)</t>
        </is>
      </c>
      <c r="B23" s="20" t="n">
        <v>9400</v>
      </c>
      <c r="C23" s="24">
        <f>B23*(1+$G$8)*('Tab 2 - Revenue Delivery Mix'!$C$15/'Tab 2 - Revenue Delivery Mix'!$B$15)</f>
        <v/>
      </c>
      <c r="D23" s="9">
        <f>IF(B23=0,"",C23/B23-1)</f>
        <v/>
      </c>
    </row>
    <row r="24" ht="15" customHeight="1" s="33">
      <c r="A24" s="3" t="inlineStr">
        <is>
          <t>Initial Monthly Revenue</t>
        </is>
      </c>
      <c r="B24" s="13">
        <f>B22*B23</f>
        <v/>
      </c>
      <c r="C24" s="13">
        <f>C22*C23</f>
        <v/>
      </c>
      <c r="D24" s="16">
        <f>IF(B24=0,"",C24/B24-1)</f>
        <v/>
      </c>
    </row>
    <row r="25">
      <c r="A25" t="inlineStr">
        <is>
          <t>Gross Margin (1st Purchase)</t>
        </is>
      </c>
      <c r="B25" s="50" t="n">
        <v>0.22</v>
      </c>
      <c r="C25" s="51">
        <f>B25*('Tab 2 - Revenue Delivery Mix'!$C$16/'Tab 2 - Revenue Delivery Mix'!$B$16)</f>
        <v/>
      </c>
      <c r="D25" s="9">
        <f>IF(B25=0,"",C25/B25-1)</f>
        <v/>
      </c>
    </row>
    <row r="26" ht="15" customHeight="1" s="33">
      <c r="A26" s="3" t="inlineStr">
        <is>
          <t>Initial Monthly Gross Profit</t>
        </is>
      </c>
      <c r="B26" s="13">
        <f>B24*B25</f>
        <v/>
      </c>
      <c r="C26" s="13">
        <f>C24*C25</f>
        <v/>
      </c>
      <c r="D26" s="16">
        <f>IF(B26=0,"",C26/B26-1)</f>
        <v/>
      </c>
    </row>
    <row r="27">
      <c r="D27" s="9" t="n"/>
    </row>
    <row r="28" ht="15" customHeight="1" s="33">
      <c r="A28" s="11" t="inlineStr">
        <is>
          <t>FOLLOW-UP &amp; EXPANSION</t>
        </is>
      </c>
      <c r="B28" s="11" t="n"/>
      <c r="C28" s="11" t="n"/>
      <c r="D28" s="18" t="n"/>
    </row>
    <row r="29">
      <c r="A29" t="inlineStr">
        <is>
          <t>Avg Expansion Orders / Customer / Year</t>
        </is>
      </c>
      <c r="B29" s="31" t="n">
        <v>0.2</v>
      </c>
      <c r="C29" s="30">
        <f>B29*(1+$G$9)</f>
        <v/>
      </c>
      <c r="D29" s="9">
        <f>IF(B29=0,"",C29/B29-1)</f>
        <v/>
      </c>
    </row>
    <row r="30">
      <c r="A30" t="inlineStr">
        <is>
          <t>Expansion Order Value</t>
        </is>
      </c>
      <c r="B30" s="20" t="n">
        <v>3500</v>
      </c>
      <c r="C30" s="24">
        <f>B30*(1+$G$8)*('Tab 2 - Revenue Delivery Mix'!$C$15/'Tab 2 - Revenue Delivery Mix'!$B$15)</f>
        <v/>
      </c>
      <c r="D30" s="9">
        <f>IF(B30=0,"",C30/B30-1)</f>
        <v/>
      </c>
    </row>
    <row r="31">
      <c r="A31" t="inlineStr">
        <is>
          <t>Expansion Margin</t>
        </is>
      </c>
      <c r="B31" s="50" t="n">
        <v>0.34</v>
      </c>
      <c r="C31" s="51">
        <f>B31*('Tab 2 - Revenue Delivery Mix'!$C$16/'Tab 2 - Revenue Delivery Mix'!$B$16)</f>
        <v/>
      </c>
      <c r="D31" s="9">
        <f>IF(B31=0,"",C31/B31-1)</f>
        <v/>
      </c>
    </row>
    <row r="32" ht="15" customHeight="1" s="33">
      <c r="A32" s="3" t="inlineStr">
        <is>
          <t>Expansion Revenue / Month</t>
        </is>
      </c>
      <c r="B32" s="13">
        <f>B22*B29*B30/12</f>
        <v/>
      </c>
      <c r="C32" s="13">
        <f>C22*C29*C30/12</f>
        <v/>
      </c>
      <c r="D32" s="16">
        <f>IF(B32=0,"",C32/B32-1)</f>
        <v/>
      </c>
    </row>
    <row r="33" ht="15" customHeight="1" s="33">
      <c r="A33" s="3" t="inlineStr">
        <is>
          <t>Expansion Gross Profit / Month</t>
        </is>
      </c>
      <c r="B33" s="13">
        <f>B32*B31</f>
        <v/>
      </c>
      <c r="C33" s="13">
        <f>C32*C31</f>
        <v/>
      </c>
      <c r="D33" s="16">
        <f>IF(B33=0,"",C33/B33-1)</f>
        <v/>
      </c>
    </row>
    <row r="34">
      <c r="D34" s="9" t="n"/>
    </row>
    <row r="35" ht="15" customHeight="1" s="33">
      <c r="A35" s="12" t="inlineStr">
        <is>
          <t>CASH EFFICIENCY</t>
        </is>
      </c>
      <c r="B35" s="12" t="n"/>
      <c r="C35" s="12" t="n"/>
      <c r="D35" s="19" t="n"/>
    </row>
    <row r="36" ht="15" customHeight="1" s="33">
      <c r="A36" s="3" t="inlineStr">
        <is>
          <t>Total Monthly Revenue</t>
        </is>
      </c>
      <c r="B36" s="13">
        <f>B24+B32</f>
        <v/>
      </c>
      <c r="C36" s="13">
        <f>C24+C32</f>
        <v/>
      </c>
      <c r="D36" s="16">
        <f>IF(B36=0,"",C36/B36-1)</f>
        <v/>
      </c>
    </row>
    <row r="37" ht="15" customHeight="1" s="33">
      <c r="A37" s="3" t="inlineStr">
        <is>
          <t>Initial Gross Profit (New + Repeat)</t>
        </is>
      </c>
      <c r="B37" s="13">
        <f>B26+B33</f>
        <v/>
      </c>
      <c r="C37" s="13">
        <f>C26+C33</f>
        <v/>
      </c>
      <c r="D37" s="16">
        <f>IF(B37=0,"",C37/B37-1)</f>
        <v/>
      </c>
    </row>
    <row r="38" ht="15" customHeight="1" s="33">
      <c r="A38" s="3" t="inlineStr">
        <is>
          <t>Gross Profit / Month</t>
        </is>
      </c>
      <c r="B38" s="13">
        <f>B37</f>
        <v/>
      </c>
      <c r="C38" s="13">
        <f>C37</f>
        <v/>
      </c>
      <c r="D38" s="16">
        <f>IF(B38=0,"",C38/B38-1)</f>
        <v/>
      </c>
    </row>
    <row r="39" ht="15" customHeight="1" s="33">
      <c r="A39" s="3" t="inlineStr">
        <is>
          <t>CAC Recovery Time (Months)</t>
        </is>
      </c>
      <c r="B39" s="52">
        <f>IF(B37=0,0,B15/B37)</f>
        <v/>
      </c>
      <c r="C39" s="52">
        <f>IF(C37=0,0,C15/C37)</f>
        <v/>
      </c>
      <c r="D39" s="16">
        <f>IF(B39=0,"",C39/B39-1)</f>
        <v/>
      </c>
    </row>
  </sheetData>
  <mergeCells count="11">
    <mergeCell ref="A4:B4"/>
    <mergeCell ref="G4:H4"/>
    <mergeCell ref="E4:F4"/>
    <mergeCell ref="A3:H3"/>
    <mergeCell ref="F6:H6"/>
    <mergeCell ref="C5:D5"/>
    <mergeCell ref="A5:B5"/>
    <mergeCell ref="G5:H5"/>
    <mergeCell ref="E5:F5"/>
    <mergeCell ref="A1:H1"/>
    <mergeCell ref="C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8"/>
  <sheetViews>
    <sheetView tabSelected="1" zoomScale="150" workbookViewId="0">
      <selection activeCell="A17" sqref="A17"/>
    </sheetView>
  </sheetViews>
  <sheetFormatPr baseColWidth="10" defaultColWidth="8.83203125" defaultRowHeight="14"/>
  <cols>
    <col width="24" bestFit="1" customWidth="1" style="33" min="1" max="1"/>
    <col width="10.6640625" bestFit="1" customWidth="1" style="33" min="2" max="2"/>
    <col width="9.1640625" bestFit="1" customWidth="1" style="33" min="3" max="3"/>
    <col width="11.33203125" bestFit="1" customWidth="1" style="33" min="4" max="4"/>
    <col width="17.6640625" bestFit="1" customWidth="1" style="33" min="5" max="5"/>
    <col width="11.33203125" bestFit="1" customWidth="1" style="33" min="6" max="6"/>
    <col width="13.33203125" bestFit="1" customWidth="1" style="33" min="7" max="7"/>
    <col width="36" customWidth="1" style="33" min="8" max="8"/>
  </cols>
  <sheetData>
    <row r="1" ht="23" customHeight="1" s="33">
      <c r="A1" s="32" t="inlineStr">
        <is>
          <t>TAB 2: Revenue delivery model</t>
        </is>
      </c>
    </row>
    <row r="2" ht="15" customHeight="1" s="33">
      <c r="A2" s="40" t="inlineStr">
        <is>
          <t>Change how revenue is delivered. The weighted outputs automatically feed Tab 1.</t>
        </is>
      </c>
    </row>
    <row r="4" ht="15" customHeight="1" s="33">
      <c r="A4" s="35" t="inlineStr">
        <is>
          <t>Motion</t>
        </is>
      </c>
      <c r="B4" s="35" t="inlineStr">
        <is>
          <t>Before Mix</t>
        </is>
      </c>
      <c r="C4" s="35" t="inlineStr">
        <is>
          <t>After Mix</t>
        </is>
      </c>
      <c r="D4" s="35" t="inlineStr">
        <is>
          <t>CAC Impact</t>
        </is>
      </c>
      <c r="E4" s="35" t="inlineStr">
        <is>
          <t>Conversion Impact</t>
        </is>
      </c>
      <c r="F4" s="35" t="inlineStr">
        <is>
          <t>AOV Impact</t>
        </is>
      </c>
      <c r="G4" s="35" t="inlineStr">
        <is>
          <t>Margin Impact</t>
        </is>
      </c>
      <c r="H4" s="35" t="inlineStr">
        <is>
          <t>Description</t>
        </is>
      </c>
    </row>
    <row r="5">
      <c r="A5" t="inlineStr">
        <is>
          <t>Self-service</t>
        </is>
      </c>
      <c r="B5" s="7" t="n">
        <v>0.2</v>
      </c>
      <c r="C5" s="7" t="n">
        <v>0.2</v>
      </c>
      <c r="D5" s="45" t="n">
        <v>0.5</v>
      </c>
      <c r="E5" s="45" t="n">
        <v>0.9</v>
      </c>
      <c r="F5" s="45" t="n">
        <v>0.65</v>
      </c>
      <c r="G5" s="45" t="n">
        <v>1.1</v>
      </c>
      <c r="H5" t="inlineStr">
        <is>
          <t>Fully online / automated</t>
        </is>
      </c>
    </row>
    <row r="6">
      <c r="A6" t="inlineStr">
        <is>
          <t>Assisted</t>
        </is>
      </c>
      <c r="B6" s="7" t="n">
        <v>0.3</v>
      </c>
      <c r="C6" s="7" t="n">
        <v>0.3</v>
      </c>
      <c r="D6" s="45" t="n">
        <v>0.8</v>
      </c>
      <c r="E6" s="45" t="n">
        <v>1</v>
      </c>
      <c r="F6" s="45" t="n">
        <v>0.95</v>
      </c>
      <c r="G6" s="45" t="n">
        <v>1.05</v>
      </c>
      <c r="H6" t="inlineStr">
        <is>
          <t>Digital + light human help</t>
        </is>
      </c>
    </row>
    <row r="7">
      <c r="A7" t="inlineStr">
        <is>
          <t>Consultative</t>
        </is>
      </c>
      <c r="B7" s="7" t="n">
        <v>0.3</v>
      </c>
      <c r="C7" s="7" t="n">
        <v>0.3</v>
      </c>
      <c r="D7" s="45" t="n">
        <v>1.2</v>
      </c>
      <c r="E7" s="45" t="n">
        <v>1.2</v>
      </c>
      <c r="F7" s="45" t="n">
        <v>1.2</v>
      </c>
      <c r="G7" s="45" t="n">
        <v>1</v>
      </c>
      <c r="H7" t="inlineStr">
        <is>
          <t>On-site sales</t>
        </is>
      </c>
    </row>
    <row r="8">
      <c r="A8" t="inlineStr">
        <is>
          <t>Strategic</t>
        </is>
      </c>
      <c r="B8" s="7" t="n">
        <v>0.15</v>
      </c>
      <c r="C8" s="7" t="n">
        <v>0.15</v>
      </c>
      <c r="D8" s="45" t="n">
        <v>2.2</v>
      </c>
      <c r="E8" s="45" t="n">
        <v>1.1</v>
      </c>
      <c r="F8" s="45" t="n">
        <v>1.6</v>
      </c>
      <c r="G8" s="45" t="n">
        <v>0.9</v>
      </c>
      <c r="H8" t="inlineStr">
        <is>
          <t>Complex account management</t>
        </is>
      </c>
    </row>
    <row r="9">
      <c r="A9" t="inlineStr">
        <is>
          <t>Via partners</t>
        </is>
      </c>
      <c r="B9" s="7" t="n">
        <v>0.05</v>
      </c>
      <c r="C9" s="7" t="n">
        <v>0.05</v>
      </c>
      <c r="D9" s="45" t="n">
        <v>0.7</v>
      </c>
      <c r="E9" s="45" t="n">
        <v>0.95</v>
      </c>
      <c r="F9" s="45" t="n">
        <v>1</v>
      </c>
      <c r="G9" s="45" t="n">
        <v>0.9</v>
      </c>
      <c r="H9" t="inlineStr">
        <is>
          <t>Aannemers, resellers, channels</t>
        </is>
      </c>
    </row>
    <row r="10" ht="15" customHeight="1" s="33">
      <c r="A10" s="3" t="inlineStr">
        <is>
          <t>Total mix</t>
        </is>
      </c>
      <c r="B10" s="5">
        <f>SUM(B5:B9)</f>
        <v/>
      </c>
      <c r="C10" s="5">
        <f>SUM(C5:C9)</f>
        <v/>
      </c>
      <c r="D10" s="6" t="n"/>
      <c r="E10" s="6" t="n"/>
      <c r="F10" s="6" t="n"/>
      <c r="G10" s="6" t="n"/>
    </row>
    <row r="11">
      <c r="D11" s="6" t="n"/>
      <c r="E11" s="6" t="n"/>
      <c r="F11" s="6" t="n"/>
      <c r="G11" s="6" t="n"/>
    </row>
    <row r="12" ht="15" customHeight="1" s="33">
      <c r="A12" s="41" t="inlineStr">
        <is>
          <t>Weighted outputs used by Tab 1</t>
        </is>
      </c>
      <c r="D12" s="6" t="n"/>
      <c r="E12" s="6" t="n"/>
      <c r="F12" s="6" t="n"/>
      <c r="G12" s="6" t="n"/>
    </row>
    <row r="13">
      <c r="A13" t="inlineStr">
        <is>
          <t>Weighted CAC Impact</t>
        </is>
      </c>
      <c r="B13" s="46">
        <f>SUMPRODUCT($B$5:$B$9,$D$5:$D$9)</f>
        <v/>
      </c>
      <c r="C13" s="46">
        <f>SUMPRODUCT($C$5:$C$9,$D$5:$D$9)</f>
        <v/>
      </c>
      <c r="D13" s="6" t="n"/>
      <c r="E13" s="6" t="n"/>
      <c r="F13" s="6" t="n"/>
      <c r="G13" s="6" t="n"/>
    </row>
    <row r="14">
      <c r="A14" t="inlineStr">
        <is>
          <t>Weighted Conversion Impact</t>
        </is>
      </c>
      <c r="B14" s="46">
        <f>SUMPRODUCT($B$5:$B$9,$E$5:$E$9)</f>
        <v/>
      </c>
      <c r="C14" s="46">
        <f>SUMPRODUCT($C$5:$C$9,$E$5:$E$9)</f>
        <v/>
      </c>
      <c r="D14" s="6" t="n"/>
      <c r="E14" s="6" t="n"/>
      <c r="F14" s="6" t="n"/>
      <c r="G14" s="6" t="n"/>
    </row>
    <row r="15">
      <c r="A15" t="inlineStr">
        <is>
          <t>Weighted AOV Impact</t>
        </is>
      </c>
      <c r="B15" s="46">
        <f>SUMPRODUCT($B$5:$B$9,$F$5:$F$9)</f>
        <v/>
      </c>
      <c r="C15" s="46">
        <f>SUMPRODUCT($C$5:$C$9,$F$5:$F$9)</f>
        <v/>
      </c>
      <c r="D15" s="6" t="n"/>
      <c r="E15" s="6" t="n"/>
      <c r="F15" s="6" t="n"/>
      <c r="G15" s="6" t="n"/>
    </row>
    <row r="16">
      <c r="A16" t="inlineStr">
        <is>
          <t>Weighted Margin Impact</t>
        </is>
      </c>
      <c r="B16" s="46">
        <f>SUMPRODUCT($B$5:$B$9,$G$5:$G$9)</f>
        <v/>
      </c>
      <c r="C16" s="46">
        <f>SUMPRODUCT($C$5:$C$9,$G$5:$G$9)</f>
        <v/>
      </c>
      <c r="D16" s="6" t="n"/>
      <c r="E16" s="6" t="n"/>
      <c r="F16" s="6" t="n"/>
      <c r="G16" s="6" t="n"/>
    </row>
    <row r="18" ht="15" customHeight="1" s="33">
      <c r="A18" s="43" t="inlineStr">
        <is>
          <t>Logic: weighted factors convert the revenue delivery model into changes in CAC, conversion, order value and margin.</t>
        </is>
      </c>
    </row>
  </sheetData>
  <mergeCells count="4">
    <mergeCell ref="A12:C12"/>
    <mergeCell ref="A1:H1"/>
    <mergeCell ref="A2:H2"/>
    <mergeCell ref="A18:H18"/>
  </mergeCells>
  <pageMargins left="0.7" right="0.7" top="0.75" bottom="0.75" header="0.3" footer="0.3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C32" sqref="C32"/>
    </sheetView>
  </sheetViews>
  <sheetFormatPr baseColWidth="10" defaultColWidth="8.83203125" defaultRowHeight="14"/>
  <cols>
    <col width="46.83203125" customWidth="1" style="33" min="1" max="1"/>
    <col width="29.1640625" bestFit="1" customWidth="1" style="33" min="2" max="2"/>
    <col width="26.1640625" customWidth="1" style="33" min="3" max="3"/>
    <col width="68.5" bestFit="1" customWidth="1" style="33" min="4" max="4"/>
  </cols>
  <sheetData>
    <row r="1" ht="23" customHeight="1" s="33">
      <c r="A1" s="32" t="inlineStr">
        <is>
          <t>How to use this Revenue Simulator</t>
        </is>
      </c>
    </row>
    <row r="3" ht="15" customHeight="1" s="33">
      <c r="A3" s="1" t="inlineStr">
        <is>
          <t>Step</t>
        </is>
      </c>
      <c r="B3" s="1" t="inlineStr">
        <is>
          <t>What to change</t>
        </is>
      </c>
      <c r="C3" s="1" t="inlineStr">
        <is>
          <t>Where</t>
        </is>
      </c>
      <c r="D3" s="1" t="inlineStr">
        <is>
          <t>What it does</t>
        </is>
      </c>
    </row>
    <row r="4">
      <c r="A4" t="n">
        <v>1</v>
      </c>
      <c r="B4" t="inlineStr">
        <is>
          <t>Change baseline numbers</t>
        </is>
      </c>
      <c r="C4" t="inlineStr">
        <is>
          <t>Tab 1 blue cells</t>
        </is>
      </c>
      <c r="D4" t="inlineStr">
        <is>
          <t>Updates the commercial baseline.</t>
        </is>
      </c>
    </row>
    <row r="5">
      <c r="A5" t="n">
        <v>2</v>
      </c>
      <c r="B5" t="inlineStr">
        <is>
          <t>Change scenario drivers</t>
        </is>
      </c>
      <c r="C5" t="inlineStr">
        <is>
          <t>Tab 1 G7:G10</t>
        </is>
      </c>
      <c r="D5" t="inlineStr">
        <is>
          <t>Shows what happens when conversion, AOV, repeat purchases or leads change.</t>
        </is>
      </c>
    </row>
    <row r="6">
      <c r="A6" t="n">
        <v>3</v>
      </c>
      <c r="B6" t="inlineStr">
        <is>
          <t>Change GTM motion mix</t>
        </is>
      </c>
      <c r="C6" t="inlineStr">
        <is>
          <t>Tab 2 C5:C9</t>
        </is>
      </c>
      <c r="D6" t="inlineStr">
        <is>
          <t>Changes weighted CAC, conversion, order value and margin.</t>
        </is>
      </c>
    </row>
    <row r="7">
      <c r="A7" t="n">
        <v>4</v>
      </c>
      <c r="B7" t="inlineStr">
        <is>
          <t>Change economics per motion</t>
        </is>
      </c>
      <c r="C7" t="inlineStr">
        <is>
          <t>Tab 2 D5:G9</t>
        </is>
      </c>
      <c r="D7" t="inlineStr">
        <is>
          <t>Defines how expensive/effective each motion is.</t>
        </is>
      </c>
    </row>
    <row r="8">
      <c r="A8" t="n">
        <v>5</v>
      </c>
      <c r="B8" t="inlineStr">
        <is>
          <t>Read the output</t>
        </is>
      </c>
      <c r="C8" t="inlineStr">
        <is>
          <t>Tab 1 Health Indicators and table</t>
        </is>
      </c>
      <c r="D8" t="inlineStr">
        <is>
          <t>Shows Total CAC, gross profit, monthly revenue and CAC Recovery Time.</t>
        </is>
      </c>
    </row>
    <row r="10">
      <c r="A10" t="inlineStr">
        <is>
          <t>Important</t>
        </is>
      </c>
      <c r="D10" t="inlineStr">
        <is>
          <t>The model focuses on Total CAC, gross profit, repeat purchases and CAC Recovery Time.</t>
        </is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2026-06-23T18:18:55Z</dcterms:created>
  <dcterms:modified xsi:type="dcterms:W3CDTF">2026-06-23T18:18:55Z</dcterms:modified>
  <cp:lastModifiedBy>Thijmen Erdhuizen</cp:lastModifiedBy>
</cp:coreProperties>
</file>